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zaloha-20230824\Plocha\TDS\VZ Gympl KM-podlahy 2023 - II\Zadání VZ_2023_5\"/>
    </mc:Choice>
  </mc:AlternateContent>
  <xr:revisionPtr revIDLastSave="0" documentId="13_ncr:1_{458A268B-AFC0-4852-B434-B17BDCAC77AB}" xr6:coauthVersionLast="47" xr6:coauthVersionMax="47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Pol'!$A$1:$G$25</definedName>
    <definedName name="_xlnm.Print_Area" localSheetId="1">Stavba!$A$1:$J$36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8" i="12"/>
  <c r="K13" i="12"/>
  <c r="K14" i="12"/>
  <c r="K15" i="12"/>
  <c r="K10" i="12"/>
  <c r="K12" i="12"/>
  <c r="K8" i="12"/>
  <c r="K18" i="12"/>
  <c r="K19" i="12"/>
  <c r="K20" i="12"/>
  <c r="K21" i="12"/>
  <c r="K22" i="12"/>
  <c r="K17" i="12"/>
  <c r="F40" i="1"/>
  <c r="G40" i="1"/>
  <c r="H40" i="1"/>
  <c r="I40" i="1"/>
  <c r="J39" i="1" s="1"/>
  <c r="J40" i="1" s="1"/>
  <c r="J28" i="1"/>
  <c r="J26" i="1"/>
  <c r="G38" i="1"/>
  <c r="F38" i="1"/>
  <c r="J23" i="1"/>
  <c r="J24" i="1"/>
  <c r="J25" i="1"/>
  <c r="J27" i="1"/>
  <c r="E24" i="1"/>
  <c r="E26" i="1"/>
  <c r="G25" i="12" l="1"/>
  <c r="I17" i="1" s="1"/>
  <c r="I21" i="1" s="1"/>
  <c r="G28" i="1" s="1"/>
  <c r="K23" i="12"/>
  <c r="G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<sst xmlns="http://schemas.openxmlformats.org/spreadsheetml/2006/main" count="158" uniqueCount="116">
  <si>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</si>
  <si>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</si>
  <si>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</si>
  <si>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</si>
  <si>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</si>
  <si>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</si>
  <si>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</si>
  <si>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</si>
  <si>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</si>
  <si>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</si>
  <si>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</si>
  <si>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</si>
  <si>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</si>
  <si>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</si>
  <si>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</si>
  <si>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</si>
  <si>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</si>
  <si>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</si>
  <si>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</si>
  <si>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</si>
  <si>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</si>
  <si>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</si>
  <si>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</si>
  <si>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</si>
  <si>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</si>
  <si>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</si>
  <si>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</si>
  <si>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</si>
  <si>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</si>
  <si>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</si>
  <si>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</si>
  <si>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</si>
  <si>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</si>
  <si>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</si>
  <si>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</si>
  <si>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</si>
  <si>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</si>
  <si>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</si>
  <si>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</si>
  <si>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</si>
  <si>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</si>
  <si>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</si>
  <si>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Kroměříž</t>
  </si>
  <si>
    <t>Rozpočet:</t>
  </si>
  <si>
    <t>Misto</t>
  </si>
  <si>
    <t>Gymnázium Kroměříž - oprava podlah v učebnách č. 305, 306</t>
  </si>
  <si>
    <t>Gymnázium Kroměříž</t>
  </si>
  <si>
    <t>Masarykovo náměstí 496/13</t>
  </si>
  <si>
    <t>76701</t>
  </si>
  <si>
    <t>70843309</t>
  </si>
  <si>
    <t>Rozpočet</t>
  </si>
  <si>
    <t>Celkem za stavbu</t>
  </si>
  <si>
    <t>CZK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</si>
  <si>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</si>
  <si>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</si>
  <si>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</si>
  <si>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</si>
  <si>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</si>
  <si>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</si>
  <si>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</si>
  <si>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</si>
  <si>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</si>
  <si>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</si>
  <si>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</si>
  <si>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</si>
  <si>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</si>
  <si>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</si>
  <si>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</si>
  <si>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Ceník</t>
  </si>
  <si>
    <t>Cen. soustava</t>
  </si>
  <si>
    <t>Nhod / MJ</t>
  </si>
  <si>
    <t>Nhod celk.</t>
  </si>
  <si>
    <t>762512235R00</t>
  </si>
  <si>
    <t>m2</t>
  </si>
  <si>
    <t>POL1_0</t>
  </si>
  <si>
    <t>24592106R</t>
  </si>
  <si>
    <t>kg</t>
  </si>
  <si>
    <t>POL3_0</t>
  </si>
  <si>
    <t>23521594.AR</t>
  </si>
  <si>
    <t>775521800R00</t>
  </si>
  <si>
    <t>Demontáž podlah vlysových přibíjených včetně lišt</t>
  </si>
  <si>
    <t>60726120R</t>
  </si>
  <si>
    <t>776511820R00</t>
  </si>
  <si>
    <t>776521200RT1</t>
  </si>
  <si>
    <t>776992111RT1</t>
  </si>
  <si>
    <t xml:space="preserve">Svařování povlak. podlah  z pásů nebo čtverců, včetně svařovací šňůry </t>
  </si>
  <si>
    <t>m</t>
  </si>
  <si>
    <t>776995111R00</t>
  </si>
  <si>
    <t>Lepení lišty PVC 30x30 vč. lišty</t>
  </si>
  <si>
    <t>776981101R00</t>
  </si>
  <si>
    <t>776981113RU1</t>
  </si>
  <si>
    <t>Lišta hliníková přechodová,různá výška povl.podlah, profil 55/F, na hmoždinky, š. 35 mm, v. 8 mm</t>
  </si>
  <si>
    <t>998776102R00</t>
  </si>
  <si>
    <t>Přesun hmot pro podlahy povlakové, výšky do 12 m</t>
  </si>
  <si>
    <t>28412285R</t>
  </si>
  <si>
    <t/>
  </si>
  <si>
    <t>END</t>
  </si>
  <si>
    <t>Odstranění PVC a koberců lepených s podložkou vč.likvidace</t>
  </si>
  <si>
    <t>strojní broušení, odstranění zbytků lepidla</t>
  </si>
  <si>
    <t>ks</t>
  </si>
  <si>
    <t>Stěrkování včetně penetrace</t>
  </si>
  <si>
    <t>Montáž přechodové, čtyřhranné podlahové lišty</t>
  </si>
  <si>
    <t>CELKEM</t>
  </si>
  <si>
    <t>776489111R00</t>
  </si>
  <si>
    <t>2648956.R</t>
  </si>
  <si>
    <t>775128112R00</t>
  </si>
  <si>
    <t>Gymnázium Kroměříž - oprava podlah v učebnách č. 219, 310, 312 a 116-sborovna</t>
  </si>
  <si>
    <t>Dilatační pásek vč. montáže</t>
  </si>
  <si>
    <t>Podlahovina PVC, homogenní v pásech šíře 1,5 m, tl. 2,0 mm, stupeň zátěže 41-43</t>
  </si>
  <si>
    <t>Lepení povlakových podlah PVC z pásů, pouze položení - PVC ve specifikaci</t>
  </si>
  <si>
    <t>kpl</t>
  </si>
  <si>
    <t>Víceúčelová deska typ OSB 15 mm PD 2,5x0,675 m</t>
  </si>
  <si>
    <t>Montáž-víceúčelová deska typ OSB</t>
  </si>
  <si>
    <t>Bezrozpouštědlový, rychleschnoucí jednosložkový adhezní můstek,  hloubková penetrace bal. 5 kg</t>
  </si>
  <si>
    <t>Vyrovnávací hmota na bázi síranu vápenatého s obsahem skelných vláken od 3 do 20 mm, zatížení chůzí po 3 hodinách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</si>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</sst>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3" fontId="0" fillId="0" borderId="26" xfId="0" applyNumberFormat="1" applyBorder="1"/>
    <xf numFmtId="3" fontId="0" fillId="4" borderId="30" xfId="0" applyNumberFormat="1" applyFill="1" applyBorder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/>
    <xf numFmtId="3" fontId="0" fillId="0" borderId="29" xfId="0" applyNumberFormat="1" applyBorder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4" borderId="6" xfId="0" applyNumberFormat="1" applyFont="1" applyFill="1" applyBorder="1" applyAlignment="1">
      <alignment wrapText="1" shrinkToFit="1"/>
    </xf>
    <xf numFmtId="3" fontId="15" fillId="4" borderId="6" xfId="0" applyNumberFormat="1" applyFont="1" applyFill="1" applyBorder="1" applyAlignment="1">
      <alignment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8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" borderId="44" xfId="0" applyFill="1" applyBorder="1"/>
    <xf numFmtId="49" fontId="0" fillId="3" borderId="41" xfId="0" applyNumberFormat="1" applyFill="1" applyBorder="1"/>
    <xf numFmtId="0" fontId="0" fillId="3" borderId="41" xfId="0" applyFill="1" applyBorder="1"/>
    <xf numFmtId="0" fontId="0" fillId="3" borderId="40" xfId="0" applyFill="1" applyBorder="1"/>
    <xf numFmtId="0" fontId="0" fillId="3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7" xfId="0" applyFill="1" applyBorder="1" applyAlignment="1">
      <alignment wrapText="1"/>
    </xf>
    <xf numFmtId="0" fontId="16" fillId="0" borderId="35" xfId="0" applyFont="1" applyBorder="1" applyAlignment="1">
      <alignment vertical="top" shrinkToFit="1"/>
    </xf>
    <xf numFmtId="0" fontId="16" fillId="0" borderId="34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4" fontId="16" fillId="0" borderId="34" xfId="0" applyNumberFormat="1" applyFont="1" applyBorder="1" applyAlignment="1">
      <alignment vertical="top" shrinkToFit="1"/>
    </xf>
    <xf numFmtId="0" fontId="0" fillId="3" borderId="48" xfId="0" applyFill="1" applyBorder="1"/>
    <xf numFmtId="0" fontId="0" fillId="3" borderId="49" xfId="0" applyFill="1" applyBorder="1" applyAlignment="1">
      <alignment wrapText="1"/>
    </xf>
    <xf numFmtId="0" fontId="16" fillId="0" borderId="34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16" fillId="0" borderId="10" xfId="0" applyFont="1" applyBorder="1" applyAlignment="1">
      <alignment vertical="top"/>
    </xf>
    <xf numFmtId="0" fontId="16" fillId="0" borderId="37" xfId="0" applyFont="1" applyBorder="1" applyAlignment="1">
      <alignment horizontal="left" vertical="top" wrapText="1"/>
    </xf>
    <xf numFmtId="0" fontId="16" fillId="0" borderId="36" xfId="0" applyFont="1" applyBorder="1" applyAlignment="1">
      <alignment vertical="top" shrinkToFit="1"/>
    </xf>
    <xf numFmtId="4" fontId="16" fillId="0" borderId="37" xfId="0" applyNumberFormat="1" applyFont="1" applyBorder="1" applyAlignment="1">
      <alignment vertical="top" shrinkToFit="1"/>
    </xf>
    <xf numFmtId="0" fontId="16" fillId="0" borderId="37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164" fontId="16" fillId="0" borderId="34" xfId="0" applyNumberFormat="1" applyFont="1" applyBorder="1" applyAlignment="1">
      <alignment vertical="top" shrinkToFit="1"/>
    </xf>
    <xf numFmtId="164" fontId="16" fillId="0" borderId="37" xfId="0" applyNumberFormat="1" applyFont="1" applyBorder="1" applyAlignment="1">
      <alignment vertical="top" shrinkToFit="1"/>
    </xf>
    <xf numFmtId="49" fontId="8" fillId="0" borderId="0" xfId="0" applyNumberFormat="1" applyFont="1" applyAlignment="1">
      <alignment horizontal="left" wrapText="1"/>
    </xf>
    <xf numFmtId="4" fontId="8" fillId="0" borderId="0" xfId="0" applyNumberFormat="1" applyFont="1"/>
    <xf numFmtId="4" fontId="16" fillId="5" borderId="34" xfId="0" applyNumberFormat="1" applyFont="1" applyFill="1" applyBorder="1" applyAlignment="1">
      <alignment vertical="top" shrinkToFit="1"/>
    </xf>
    <xf numFmtId="4" fontId="16" fillId="5" borderId="37" xfId="0" applyNumberFormat="1" applyFont="1" applyFill="1" applyBorder="1" applyAlignment="1">
      <alignment vertical="top" shrinkToFit="1"/>
    </xf>
    <xf numFmtId="0" fontId="3" fillId="2" borderId="0" xfId="0" applyFont="1" applyFill="1" applyAlignment="1">
      <alignment horizontal="left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3" xfId="0" applyNumberFormat="1" applyFill="1" applyBorder="1"/>
    <xf numFmtId="3" fontId="0" fillId="4" borderId="12" xfId="0" applyNumberFormat="1" applyFill="1" applyBorder="1"/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8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5" xfId="0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8" t="s">
        <v>38</v>
      </c>
    </row>
    <row r="2" spans="1:7" ht="57.75" customHeight="1" x14ac:dyDescent="0.2">
      <c r="A2" s="146" t="s">
        <v>39</v>
      </c>
      <c r="B2" s="146"/>
      <c r="C2" s="146"/>
      <c r="D2" s="146"/>
      <c r="E2" s="146"/>
      <c r="F2" s="146"/>
      <c r="G2" s="14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46"/>
  <sheetViews>
    <sheetView showGridLines="0" topLeftCell="B1" zoomScaleNormal="100" zoomScaleSheetLayoutView="75" workbookViewId="0">
      <selection activeCell="O14" sqref="O14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9" width="12.7109375" customWidth="1"/>
    <col min="10" max="10" width="6.7109375" customWidth="1"/>
    <col min="11" max="11" width="4.28515625" customWidth="1"/>
    <col min="12" max="15" width="10.7109375" customWidth="1"/>
  </cols>
  <sheetData>
    <row r="1" spans="1:15" ht="33.75" customHeight="1" x14ac:dyDescent="0.2">
      <c r="A1" s="63" t="s">
        <v>36</v>
      </c>
      <c r="B1" s="166" t="s">
        <v>115</v>
      </c>
      <c r="C1" s="167"/>
      <c r="D1" s="167"/>
      <c r="E1" s="167"/>
      <c r="F1" s="167"/>
      <c r="G1" s="167"/>
      <c r="H1" s="167"/>
      <c r="I1" s="167"/>
      <c r="J1" s="168"/>
    </row>
    <row r="2" spans="1:15" ht="23.25" customHeight="1" x14ac:dyDescent="0.2">
      <c r="A2" s="3"/>
      <c r="B2" s="71" t="s">
        <v>40</v>
      </c>
      <c r="C2" s="72"/>
      <c r="D2" s="151" t="s">
        <v>106</v>
      </c>
      <c r="E2" s="152"/>
      <c r="F2" s="152"/>
      <c r="G2" s="152"/>
      <c r="H2" s="152"/>
      <c r="I2" s="152"/>
      <c r="J2" s="153"/>
      <c r="O2" s="1"/>
    </row>
    <row r="3" spans="1:15" ht="23.25" customHeight="1" x14ac:dyDescent="0.2">
      <c r="A3" s="3"/>
      <c r="B3" s="73" t="s">
        <v>44</v>
      </c>
      <c r="C3" s="74"/>
      <c r="D3" s="179" t="s">
        <v>42</v>
      </c>
      <c r="E3" s="180"/>
      <c r="F3" s="180"/>
      <c r="G3" s="180"/>
      <c r="H3" s="180"/>
      <c r="I3" s="180"/>
      <c r="J3" s="181"/>
    </row>
    <row r="4" spans="1:15" ht="23.25" hidden="1" customHeight="1" x14ac:dyDescent="0.2">
      <c r="A4" s="3"/>
      <c r="B4" s="75" t="s">
        <v>43</v>
      </c>
      <c r="C4" s="76"/>
      <c r="D4" s="77"/>
      <c r="E4" s="77"/>
      <c r="F4" s="78"/>
      <c r="G4" s="78"/>
      <c r="H4" s="78"/>
      <c r="I4" s="78"/>
      <c r="J4" s="79"/>
    </row>
    <row r="5" spans="1:15" ht="24" customHeight="1" x14ac:dyDescent="0.2">
      <c r="A5" s="3"/>
      <c r="B5" s="40" t="s">
        <v>21</v>
      </c>
      <c r="D5" s="80" t="s">
        <v>46</v>
      </c>
      <c r="E5" s="23"/>
      <c r="F5" s="23"/>
      <c r="G5" s="23"/>
      <c r="H5" s="25" t="s">
        <v>33</v>
      </c>
      <c r="I5" s="80" t="s">
        <v>49</v>
      </c>
      <c r="J5" s="9"/>
    </row>
    <row r="6" spans="1:15" ht="15.75" customHeight="1" x14ac:dyDescent="0.2">
      <c r="A6" s="3"/>
      <c r="B6" s="35"/>
      <c r="C6" s="23"/>
      <c r="D6" s="80" t="s">
        <v>47</v>
      </c>
      <c r="E6" s="23"/>
      <c r="F6" s="23"/>
      <c r="G6" s="23"/>
      <c r="H6" s="25" t="s">
        <v>34</v>
      </c>
      <c r="I6" s="80"/>
      <c r="J6" s="9"/>
    </row>
    <row r="7" spans="1:15" ht="15.75" customHeight="1" x14ac:dyDescent="0.2">
      <c r="A7" s="3"/>
      <c r="B7" s="36"/>
      <c r="C7" s="81" t="s">
        <v>48</v>
      </c>
      <c r="D7" s="70" t="s">
        <v>42</v>
      </c>
      <c r="E7" s="30"/>
      <c r="F7" s="30"/>
      <c r="G7" s="30"/>
      <c r="H7" s="31"/>
      <c r="I7" s="30"/>
      <c r="J7" s="43"/>
    </row>
    <row r="8" spans="1:15" ht="24" hidden="1" customHeight="1" x14ac:dyDescent="0.2">
      <c r="A8" s="3"/>
      <c r="B8" s="40" t="s">
        <v>19</v>
      </c>
      <c r="D8" s="29"/>
      <c r="H8" s="25" t="s">
        <v>33</v>
      </c>
      <c r="I8" s="29"/>
      <c r="J8" s="9"/>
    </row>
    <row r="9" spans="1:15" ht="15.75" hidden="1" customHeight="1" x14ac:dyDescent="0.2">
      <c r="A9" s="3"/>
      <c r="B9" s="3"/>
      <c r="D9" s="29"/>
      <c r="H9" s="25" t="s">
        <v>34</v>
      </c>
      <c r="I9" s="29"/>
      <c r="J9" s="9"/>
    </row>
    <row r="10" spans="1:15" ht="15.75" hidden="1" customHeight="1" x14ac:dyDescent="0.2">
      <c r="A10" s="3"/>
      <c r="B10" s="44"/>
      <c r="C10" s="24"/>
      <c r="D10" s="39"/>
      <c r="E10" s="31"/>
      <c r="F10" s="31"/>
      <c r="G10" s="15"/>
      <c r="H10" s="15"/>
      <c r="I10" s="45"/>
      <c r="J10" s="43"/>
    </row>
    <row r="11" spans="1:15" ht="24" customHeight="1" x14ac:dyDescent="0.2">
      <c r="A11" s="3"/>
      <c r="B11" s="40" t="s">
        <v>18</v>
      </c>
      <c r="D11" s="158"/>
      <c r="E11" s="158"/>
      <c r="F11" s="158"/>
      <c r="G11" s="158"/>
      <c r="H11" s="25" t="s">
        <v>33</v>
      </c>
      <c r="I11" s="80"/>
      <c r="J11" s="9"/>
    </row>
    <row r="12" spans="1:15" ht="15.75" customHeight="1" x14ac:dyDescent="0.2">
      <c r="A12" s="3"/>
      <c r="B12" s="35"/>
      <c r="C12" s="23"/>
      <c r="D12" s="177"/>
      <c r="E12" s="177"/>
      <c r="F12" s="177"/>
      <c r="G12" s="177"/>
      <c r="H12" s="25" t="s">
        <v>34</v>
      </c>
      <c r="I12" s="80"/>
      <c r="J12" s="9"/>
    </row>
    <row r="13" spans="1:15" ht="15.75" customHeight="1" x14ac:dyDescent="0.2">
      <c r="A13" s="3"/>
      <c r="B13" s="36"/>
      <c r="C13" s="81"/>
      <c r="D13" s="178"/>
      <c r="E13" s="178"/>
      <c r="F13" s="178"/>
      <c r="G13" s="178"/>
      <c r="H13" s="26"/>
      <c r="I13" s="30"/>
      <c r="J13" s="43"/>
    </row>
    <row r="14" spans="1:15" ht="24" customHeight="1" x14ac:dyDescent="0.2">
      <c r="A14" s="3"/>
      <c r="B14" s="56" t="s">
        <v>20</v>
      </c>
      <c r="C14" s="57"/>
      <c r="D14" s="58"/>
      <c r="E14" s="59"/>
      <c r="F14" s="59"/>
      <c r="G14" s="59"/>
      <c r="H14" s="60"/>
      <c r="I14" s="59"/>
      <c r="J14" s="61"/>
    </row>
    <row r="15" spans="1:15" ht="32.25" customHeight="1" x14ac:dyDescent="0.2">
      <c r="A15" s="3"/>
      <c r="B15" s="44" t="s">
        <v>31</v>
      </c>
      <c r="C15" s="62"/>
      <c r="D15" s="15"/>
      <c r="E15" s="157" t="s">
        <v>29</v>
      </c>
      <c r="F15" s="157"/>
      <c r="G15" s="175" t="s">
        <v>30</v>
      </c>
      <c r="H15" s="175"/>
      <c r="I15" s="175" t="s">
        <v>28</v>
      </c>
      <c r="J15" s="176"/>
    </row>
    <row r="16" spans="1:15" ht="23.25" customHeight="1" x14ac:dyDescent="0.2">
      <c r="A16" s="110" t="s">
        <v>23</v>
      </c>
      <c r="B16" s="111" t="s">
        <v>23</v>
      </c>
      <c r="C16" s="48"/>
      <c r="D16" s="49"/>
      <c r="E16" s="154"/>
      <c r="F16" s="155"/>
      <c r="G16" s="154"/>
      <c r="H16" s="155"/>
      <c r="I16" s="154"/>
      <c r="J16" s="156"/>
    </row>
    <row r="17" spans="1:10" ht="23.25" customHeight="1" x14ac:dyDescent="0.2">
      <c r="A17" s="110" t="s">
        <v>24</v>
      </c>
      <c r="B17" s="111" t="s">
        <v>24</v>
      </c>
      <c r="C17" s="48"/>
      <c r="D17" s="49"/>
      <c r="E17" s="154"/>
      <c r="F17" s="155"/>
      <c r="G17" s="154"/>
      <c r="H17" s="155"/>
      <c r="I17" s="154">
        <f>'Rozpočet Pol'!G25</f>
        <v>0</v>
      </c>
      <c r="J17" s="156"/>
    </row>
    <row r="18" spans="1:10" ht="23.25" customHeight="1" x14ac:dyDescent="0.2">
      <c r="A18" s="110" t="s">
        <v>25</v>
      </c>
      <c r="B18" s="111" t="s">
        <v>25</v>
      </c>
      <c r="C18" s="48"/>
      <c r="D18" s="49"/>
      <c r="E18" s="154"/>
      <c r="F18" s="155"/>
      <c r="G18" s="154"/>
      <c r="H18" s="155"/>
      <c r="I18" s="154"/>
      <c r="J18" s="156"/>
    </row>
    <row r="19" spans="1:10" ht="23.25" customHeight="1" x14ac:dyDescent="0.2">
      <c r="A19" s="110" t="s">
        <v>53</v>
      </c>
      <c r="B19" s="111" t="s">
        <v>26</v>
      </c>
      <c r="C19" s="48"/>
      <c r="D19" s="49"/>
      <c r="E19" s="154"/>
      <c r="F19" s="155"/>
      <c r="G19" s="154"/>
      <c r="H19" s="155"/>
      <c r="I19" s="154"/>
      <c r="J19" s="156"/>
    </row>
    <row r="20" spans="1:10" ht="23.25" customHeight="1" x14ac:dyDescent="0.2">
      <c r="A20" s="110" t="s">
        <v>54</v>
      </c>
      <c r="B20" s="111" t="s">
        <v>27</v>
      </c>
      <c r="C20" s="48"/>
      <c r="D20" s="49"/>
      <c r="E20" s="154"/>
      <c r="F20" s="155"/>
      <c r="G20" s="154"/>
      <c r="H20" s="155"/>
      <c r="I20" s="154"/>
      <c r="J20" s="156"/>
    </row>
    <row r="21" spans="1:10" ht="23.25" customHeight="1" x14ac:dyDescent="0.2">
      <c r="A21" s="3"/>
      <c r="B21" s="64" t="s">
        <v>28</v>
      </c>
      <c r="C21" s="65"/>
      <c r="D21" s="66"/>
      <c r="E21" s="164"/>
      <c r="F21" s="173"/>
      <c r="G21" s="164"/>
      <c r="H21" s="173"/>
      <c r="I21" s="164">
        <f>SUM(I16:J20)</f>
        <v>0</v>
      </c>
      <c r="J21" s="165"/>
    </row>
    <row r="22" spans="1:10" ht="33" customHeight="1" x14ac:dyDescent="0.2">
      <c r="A22" s="3"/>
      <c r="B22" s="55" t="s">
        <v>32</v>
      </c>
      <c r="C22" s="48"/>
      <c r="D22" s="49"/>
      <c r="E22" s="54"/>
      <c r="F22" s="51"/>
      <c r="G22" s="42"/>
      <c r="H22" s="42"/>
      <c r="I22" s="42"/>
      <c r="J22" s="52"/>
    </row>
    <row r="23" spans="1:10" ht="23.25" customHeight="1" x14ac:dyDescent="0.2">
      <c r="A23" s="3"/>
      <c r="B23" s="47" t="s">
        <v>11</v>
      </c>
      <c r="C23" s="48"/>
      <c r="D23" s="49"/>
      <c r="E23" s="50">
        <v>15</v>
      </c>
      <c r="F23" s="51" t="s">
        <v>0</v>
      </c>
      <c r="G23" s="162"/>
      <c r="H23" s="163"/>
      <c r="I23" s="163"/>
      <c r="J23" s="52" t="str">
        <f t="shared" ref="J23:J28" si="0">Mena</f>
        <v>CZK</v>
      </c>
    </row>
    <row r="24" spans="1:10" ht="23.25" hidden="1" customHeight="1" x14ac:dyDescent="0.2">
      <c r="A24" s="3"/>
      <c r="B24" s="47" t="s">
        <v>12</v>
      </c>
      <c r="C24" s="48"/>
      <c r="D24" s="49"/>
      <c r="E24" s="50">
        <f>SazbaDPH1</f>
        <v>15</v>
      </c>
      <c r="F24" s="51" t="s">
        <v>0</v>
      </c>
      <c r="G24" s="160">
        <v>0</v>
      </c>
      <c r="H24" s="161"/>
      <c r="I24" s="161"/>
      <c r="J24" s="52" t="str">
        <f t="shared" si="0"/>
        <v>CZK</v>
      </c>
    </row>
    <row r="25" spans="1:10" ht="23.25" customHeight="1" thickBot="1" x14ac:dyDescent="0.25">
      <c r="A25" s="3"/>
      <c r="B25" s="47" t="s">
        <v>13</v>
      </c>
      <c r="C25" s="48"/>
      <c r="D25" s="49"/>
      <c r="E25" s="50">
        <v>21</v>
      </c>
      <c r="F25" s="51" t="s">
        <v>0</v>
      </c>
      <c r="G25" s="162">
        <f>I21</f>
        <v>0</v>
      </c>
      <c r="H25" s="163"/>
      <c r="I25" s="163"/>
      <c r="J25" s="52" t="str">
        <f t="shared" si="0"/>
        <v>CZK</v>
      </c>
    </row>
    <row r="26" spans="1:10" ht="23.25" hidden="1" customHeight="1" x14ac:dyDescent="0.2">
      <c r="A26" s="3"/>
      <c r="B26" s="41" t="s">
        <v>14</v>
      </c>
      <c r="C26" s="19"/>
      <c r="D26" s="15"/>
      <c r="E26" s="37">
        <f>SazbaDPH2</f>
        <v>21</v>
      </c>
      <c r="F26" s="38" t="s">
        <v>0</v>
      </c>
      <c r="G26" s="169">
        <v>61334</v>
      </c>
      <c r="H26" s="170"/>
      <c r="I26" s="170"/>
      <c r="J26" s="46" t="str">
        <f t="shared" si="0"/>
        <v>CZK</v>
      </c>
    </row>
    <row r="27" spans="1:10" ht="23.25" hidden="1" customHeight="1" thickBot="1" x14ac:dyDescent="0.25">
      <c r="A27" s="3"/>
      <c r="B27" s="40" t="s">
        <v>4</v>
      </c>
      <c r="C27" s="17"/>
      <c r="D27" s="20"/>
      <c r="E27" s="17"/>
      <c r="F27" s="18"/>
      <c r="G27" s="171">
        <v>5.9999999997671701E-2</v>
      </c>
      <c r="H27" s="171"/>
      <c r="I27" s="171"/>
      <c r="J27" s="53" t="str">
        <f t="shared" si="0"/>
        <v>CZK</v>
      </c>
    </row>
    <row r="28" spans="1:10" ht="27.75" customHeight="1" thickBot="1" x14ac:dyDescent="0.25">
      <c r="A28" s="3"/>
      <c r="B28" s="103" t="s">
        <v>22</v>
      </c>
      <c r="C28" s="104"/>
      <c r="D28" s="104"/>
      <c r="E28" s="105"/>
      <c r="F28" s="106"/>
      <c r="G28" s="172">
        <f>I21</f>
        <v>0</v>
      </c>
      <c r="H28" s="174"/>
      <c r="I28" s="174"/>
      <c r="J28" s="107" t="str">
        <f t="shared" si="0"/>
        <v>CZK</v>
      </c>
    </row>
    <row r="29" spans="1:10" ht="27.75" hidden="1" customHeight="1" thickBot="1" x14ac:dyDescent="0.25">
      <c r="A29" s="3"/>
      <c r="B29" s="103" t="s">
        <v>35</v>
      </c>
      <c r="C29" s="108"/>
      <c r="D29" s="108"/>
      <c r="E29" s="108"/>
      <c r="F29" s="108"/>
      <c r="G29" s="172">
        <v>353402</v>
      </c>
      <c r="H29" s="172"/>
      <c r="I29" s="172"/>
      <c r="J29" s="109" t="s">
        <v>52</v>
      </c>
    </row>
    <row r="30" spans="1:10" ht="12.75" customHeight="1" x14ac:dyDescent="0.2">
      <c r="A30" s="3"/>
      <c r="B30" s="3"/>
      <c r="J30" s="10"/>
    </row>
    <row r="31" spans="1:10" ht="30" customHeight="1" x14ac:dyDescent="0.2">
      <c r="A31" s="3"/>
      <c r="B31" s="3"/>
      <c r="J31" s="10"/>
    </row>
    <row r="32" spans="1:10" ht="18.75" customHeight="1" x14ac:dyDescent="0.2">
      <c r="A32" s="3"/>
      <c r="B32" s="21"/>
      <c r="C32" s="16" t="s">
        <v>10</v>
      </c>
      <c r="D32" s="33"/>
      <c r="E32" s="33"/>
      <c r="F32" s="16" t="s">
        <v>9</v>
      </c>
      <c r="G32" s="33"/>
      <c r="H32" s="34"/>
      <c r="I32" s="33"/>
      <c r="J32" s="10"/>
    </row>
    <row r="33" spans="1:10" ht="87.75" customHeight="1" x14ac:dyDescent="0.2">
      <c r="A33" s="3"/>
      <c r="B33" s="3"/>
      <c r="J33" s="10"/>
    </row>
    <row r="34" spans="1:10" s="28" customFormat="1" ht="18.75" customHeight="1" x14ac:dyDescent="0.2">
      <c r="A34" s="27"/>
      <c r="B34" s="27"/>
      <c r="D34" s="22"/>
      <c r="E34" s="22"/>
      <c r="G34" s="22"/>
      <c r="H34" s="22"/>
      <c r="I34" s="22"/>
      <c r="J34" s="32"/>
    </row>
    <row r="35" spans="1:10" ht="12.75" customHeight="1" x14ac:dyDescent="0.2">
      <c r="A35" s="3"/>
      <c r="B35" s="3"/>
      <c r="D35" s="159" t="s">
        <v>2</v>
      </c>
      <c r="E35" s="159"/>
      <c r="H35" s="11" t="s">
        <v>3</v>
      </c>
      <c r="J35" s="10"/>
    </row>
    <row r="36" spans="1:10" ht="13.5" customHeight="1" thickBot="1" x14ac:dyDescent="0.25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27" hidden="1" customHeight="1" x14ac:dyDescent="0.25">
      <c r="B37" s="67" t="s">
        <v>15</v>
      </c>
      <c r="C37" s="2"/>
      <c r="D37" s="2"/>
      <c r="E37" s="2"/>
      <c r="F37" s="92"/>
      <c r="G37" s="92"/>
      <c r="H37" s="92"/>
      <c r="I37" s="92"/>
      <c r="J37" s="2"/>
    </row>
    <row r="38" spans="1:10" ht="25.5" hidden="1" customHeight="1" x14ac:dyDescent="0.2">
      <c r="A38" s="84" t="s">
        <v>37</v>
      </c>
      <c r="B38" s="86" t="s">
        <v>16</v>
      </c>
      <c r="C38" s="87" t="s">
        <v>5</v>
      </c>
      <c r="D38" s="88"/>
      <c r="E38" s="88"/>
      <c r="F38" s="93" t="str">
        <f>B23</f>
        <v>Základ pro sníženou DPH</v>
      </c>
      <c r="G38" s="93" t="str">
        <f>B25</f>
        <v>Základ pro základní DPH</v>
      </c>
      <c r="H38" s="94" t="s">
        <v>17</v>
      </c>
      <c r="I38" s="95" t="s">
        <v>1</v>
      </c>
      <c r="J38" s="89" t="s">
        <v>0</v>
      </c>
    </row>
    <row r="39" spans="1:10" ht="25.5" hidden="1" customHeight="1" x14ac:dyDescent="0.2">
      <c r="A39" s="84">
        <v>1</v>
      </c>
      <c r="B39" s="90" t="s">
        <v>50</v>
      </c>
      <c r="C39" s="147" t="s">
        <v>45</v>
      </c>
      <c r="D39" s="148"/>
      <c r="E39" s="148"/>
      <c r="F39" s="96">
        <v>0</v>
      </c>
      <c r="G39" s="97">
        <v>292067.94</v>
      </c>
      <c r="H39" s="98"/>
      <c r="I39" s="99">
        <v>292067.94</v>
      </c>
      <c r="J39" s="91">
        <f>IF(CenaCelkemVypocet=0,"",I39/CenaCelkemVypocet*100)</f>
        <v>100</v>
      </c>
    </row>
    <row r="40" spans="1:10" ht="25.5" hidden="1" customHeight="1" x14ac:dyDescent="0.2">
      <c r="A40" s="84"/>
      <c r="B40" s="149" t="s">
        <v>51</v>
      </c>
      <c r="C40" s="150"/>
      <c r="D40" s="150"/>
      <c r="E40" s="150"/>
      <c r="F40" s="100">
        <f>SUMIF(A39:A39,"=1",F39:F39)</f>
        <v>0</v>
      </c>
      <c r="G40" s="101">
        <f>SUMIF(A39:A39,"=1",G39:G39)</f>
        <v>292067.94</v>
      </c>
      <c r="H40" s="101">
        <f>SUMIF(A39:A39,"=1",H39:H39)</f>
        <v>0</v>
      </c>
      <c r="I40" s="102">
        <f>SUMIF(A39:A39,"=1",I39:I39)</f>
        <v>292067.94</v>
      </c>
      <c r="J40" s="85">
        <f>SUMIF(A39:A39,"=1",J39:J39)</f>
        <v>100</v>
      </c>
    </row>
    <row r="44" spans="1:10" x14ac:dyDescent="0.2">
      <c r="F44" s="83"/>
      <c r="G44" s="83"/>
      <c r="H44" s="83"/>
      <c r="I44" s="83"/>
      <c r="J44" s="83"/>
    </row>
    <row r="45" spans="1:10" x14ac:dyDescent="0.2">
      <c r="F45" s="83"/>
      <c r="G45" s="83"/>
      <c r="H45" s="83"/>
      <c r="I45" s="83"/>
      <c r="J45" s="83"/>
    </row>
    <row r="46" spans="1:10" x14ac:dyDescent="0.2">
      <c r="F46" s="83"/>
      <c r="G46" s="83"/>
      <c r="H46" s="83"/>
      <c r="I46" s="83"/>
      <c r="J46" s="8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37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C39:E39"/>
    <mergeCell ref="B40:E4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4" customWidth="1"/>
    <col min="2" max="2" width="14.42578125" style="4" customWidth="1"/>
    <col min="3" max="3" width="38.28515625" style="8" customWidth="1"/>
    <col min="4" max="4" width="4.5703125" style="4" customWidth="1"/>
    <col min="5" max="5" width="10.5703125" style="4" customWidth="1"/>
    <col min="6" max="6" width="9.85546875" style="4" customWidth="1"/>
    <col min="7" max="7" width="12.7109375" style="4" customWidth="1"/>
    <col min="8" max="16384" width="9.140625" style="4"/>
  </cols>
  <sheetData>
    <row r="1" spans="1:7" ht="15.75" x14ac:dyDescent="0.2">
      <c r="A1" s="182" t="s">
        <v>6</v>
      </c>
      <c r="B1" s="182"/>
      <c r="C1" s="183"/>
      <c r="D1" s="182"/>
      <c r="E1" s="182"/>
      <c r="F1" s="182"/>
      <c r="G1" s="182"/>
    </row>
    <row r="2" spans="1:7" ht="24.95" customHeight="1" x14ac:dyDescent="0.2">
      <c r="A2" s="69" t="s">
        <v>41</v>
      </c>
      <c r="B2" s="68"/>
      <c r="C2" s="184"/>
      <c r="D2" s="184"/>
      <c r="E2" s="184"/>
      <c r="F2" s="184"/>
      <c r="G2" s="185"/>
    </row>
    <row r="3" spans="1:7" ht="24.95" hidden="1" customHeight="1" x14ac:dyDescent="0.2">
      <c r="A3" s="69" t="s">
        <v>7</v>
      </c>
      <c r="B3" s="68"/>
      <c r="C3" s="184"/>
      <c r="D3" s="184"/>
      <c r="E3" s="184"/>
      <c r="F3" s="184"/>
      <c r="G3" s="185"/>
    </row>
    <row r="4" spans="1:7" ht="24.95" hidden="1" customHeight="1" x14ac:dyDescent="0.2">
      <c r="A4" s="69" t="s">
        <v>8</v>
      </c>
      <c r="B4" s="68"/>
      <c r="C4" s="184"/>
      <c r="D4" s="184"/>
      <c r="E4" s="184"/>
      <c r="F4" s="184"/>
      <c r="G4" s="185"/>
    </row>
    <row r="5" spans="1:7" hidden="1" x14ac:dyDescent="0.2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  <pageSetUpPr fitToPage="1"/>
  </sheetPr>
  <dimension ref="A1:AX25"/>
  <sheetViews>
    <sheetView tabSelected="1" workbookViewId="0">
      <selection activeCell="AF14" sqref="AF14"/>
    </sheetView>
  </sheetViews>
  <sheetFormatPr defaultRowHeight="12.75" outlineLevelRow="1" x14ac:dyDescent="0.2"/>
  <cols>
    <col min="1" max="1" width="4.28515625" customWidth="1"/>
    <col min="2" max="2" width="12.28515625" style="82" customWidth="1"/>
    <col min="3" max="3" width="38.28515625" style="82" customWidth="1"/>
    <col min="4" max="4" width="4.5703125" customWidth="1"/>
    <col min="5" max="5" width="10.5703125" customWidth="1"/>
    <col min="6" max="6" width="9.85546875" customWidth="1"/>
    <col min="7" max="7" width="11.7109375" customWidth="1"/>
    <col min="8" max="11" width="0" hidden="1" customWidth="1"/>
    <col min="19" max="29" width="0" hidden="1" customWidth="1"/>
  </cols>
  <sheetData>
    <row r="1" spans="1:50" ht="15.75" customHeight="1" x14ac:dyDescent="0.25">
      <c r="A1" s="186" t="s">
        <v>115</v>
      </c>
      <c r="B1" s="186"/>
      <c r="C1" s="186"/>
      <c r="D1" s="186"/>
      <c r="E1" s="186"/>
      <c r="F1" s="186"/>
      <c r="G1" s="186"/>
      <c r="U1" t="s">
        <v>56</v>
      </c>
    </row>
    <row r="2" spans="1:50" ht="24.95" customHeight="1" x14ac:dyDescent="0.2">
      <c r="A2" s="114" t="s">
        <v>55</v>
      </c>
      <c r="B2" s="112"/>
      <c r="C2" s="187" t="s">
        <v>106</v>
      </c>
      <c r="D2" s="188"/>
      <c r="E2" s="188"/>
      <c r="F2" s="188"/>
      <c r="G2" s="189"/>
      <c r="U2" t="s">
        <v>57</v>
      </c>
    </row>
    <row r="3" spans="1:50" ht="24.95" customHeight="1" x14ac:dyDescent="0.2">
      <c r="A3" s="115" t="s">
        <v>7</v>
      </c>
      <c r="B3" s="113"/>
      <c r="C3" s="190" t="s">
        <v>42</v>
      </c>
      <c r="D3" s="191"/>
      <c r="E3" s="191"/>
      <c r="F3" s="191"/>
      <c r="G3" s="192"/>
      <c r="U3" t="s">
        <v>58</v>
      </c>
    </row>
    <row r="4" spans="1:50" ht="24.95" hidden="1" customHeight="1" x14ac:dyDescent="0.2">
      <c r="A4" s="115" t="s">
        <v>8</v>
      </c>
      <c r="B4" s="113"/>
      <c r="C4" s="190"/>
      <c r="D4" s="191"/>
      <c r="E4" s="191"/>
      <c r="F4" s="191"/>
      <c r="G4" s="192"/>
      <c r="U4" t="s">
        <v>59</v>
      </c>
    </row>
    <row r="5" spans="1:50" hidden="1" x14ac:dyDescent="0.2">
      <c r="A5" s="116" t="s">
        <v>60</v>
      </c>
      <c r="B5" s="117"/>
      <c r="C5" s="117"/>
      <c r="D5" s="118"/>
      <c r="E5" s="118"/>
      <c r="F5" s="118"/>
      <c r="G5" s="119"/>
      <c r="U5" t="s">
        <v>61</v>
      </c>
    </row>
    <row r="7" spans="1:50" ht="25.5" x14ac:dyDescent="0.2">
      <c r="A7" s="123" t="s">
        <v>62</v>
      </c>
      <c r="B7" s="124" t="s">
        <v>63</v>
      </c>
      <c r="C7" s="124" t="s">
        <v>64</v>
      </c>
      <c r="D7" s="123" t="s">
        <v>65</v>
      </c>
      <c r="E7" s="123" t="s">
        <v>66</v>
      </c>
      <c r="F7" s="120" t="s">
        <v>67</v>
      </c>
      <c r="G7" s="130" t="s">
        <v>28</v>
      </c>
      <c r="H7" s="131" t="s">
        <v>68</v>
      </c>
      <c r="I7" s="131" t="s">
        <v>69</v>
      </c>
      <c r="J7" s="131" t="s">
        <v>70</v>
      </c>
      <c r="K7" s="125" t="s">
        <v>71</v>
      </c>
    </row>
    <row r="8" spans="1:50" ht="22.5" outlineLevel="1" x14ac:dyDescent="0.2">
      <c r="A8" s="122">
        <v>1</v>
      </c>
      <c r="B8" s="122" t="s">
        <v>82</v>
      </c>
      <c r="C8" s="132" t="s">
        <v>97</v>
      </c>
      <c r="D8" s="126" t="s">
        <v>73</v>
      </c>
      <c r="E8" s="140">
        <v>247.86</v>
      </c>
      <c r="F8" s="144"/>
      <c r="G8" s="129">
        <f>E8*F8</f>
        <v>0</v>
      </c>
      <c r="H8" s="127"/>
      <c r="I8" s="127"/>
      <c r="J8" s="128">
        <v>0.255</v>
      </c>
      <c r="K8" s="127">
        <f>ROUND(E8*J8,2)</f>
        <v>63.2</v>
      </c>
      <c r="L8" s="121"/>
      <c r="M8" s="121"/>
      <c r="N8" s="121"/>
      <c r="O8" s="121"/>
      <c r="P8" s="121"/>
      <c r="Q8" s="121"/>
      <c r="R8" s="121"/>
      <c r="S8" s="121"/>
      <c r="T8" s="121"/>
      <c r="U8" s="121" t="s">
        <v>74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50" outlineLevel="1" x14ac:dyDescent="0.2">
      <c r="A9" s="122">
        <v>2</v>
      </c>
      <c r="B9" s="122" t="s">
        <v>103</v>
      </c>
      <c r="C9" s="132" t="s">
        <v>98</v>
      </c>
      <c r="D9" s="126" t="s">
        <v>73</v>
      </c>
      <c r="E9" s="140">
        <v>41.76</v>
      </c>
      <c r="F9" s="144"/>
      <c r="G9" s="129">
        <f t="shared" ref="G9:G23" si="0">E9*F9</f>
        <v>0</v>
      </c>
      <c r="H9" s="127"/>
      <c r="I9" s="127"/>
      <c r="J9" s="128"/>
      <c r="K9" s="127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</row>
    <row r="10" spans="1:50" outlineLevel="1" x14ac:dyDescent="0.2">
      <c r="A10" s="122">
        <v>3</v>
      </c>
      <c r="B10" s="122" t="s">
        <v>79</v>
      </c>
      <c r="C10" s="132" t="s">
        <v>80</v>
      </c>
      <c r="D10" s="126" t="s">
        <v>73</v>
      </c>
      <c r="E10" s="140">
        <v>206.1</v>
      </c>
      <c r="F10" s="144"/>
      <c r="G10" s="129">
        <f t="shared" si="0"/>
        <v>0</v>
      </c>
      <c r="H10" s="127"/>
      <c r="I10" s="127"/>
      <c r="J10" s="128">
        <v>0.24</v>
      </c>
      <c r="K10" s="127">
        <f>ROUND(E10*J10,2)</f>
        <v>49.46</v>
      </c>
      <c r="L10" s="121"/>
      <c r="M10" s="121"/>
      <c r="N10" s="121"/>
      <c r="O10" s="121"/>
      <c r="P10" s="121"/>
      <c r="Q10" s="121"/>
      <c r="R10" s="121"/>
      <c r="S10" s="121"/>
      <c r="T10" s="121"/>
      <c r="U10" s="121" t="s">
        <v>74</v>
      </c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</row>
    <row r="11" spans="1:50" outlineLevel="1" x14ac:dyDescent="0.2">
      <c r="A11" s="122">
        <v>4</v>
      </c>
      <c r="B11" s="122" t="s">
        <v>104</v>
      </c>
      <c r="C11" s="132" t="s">
        <v>107</v>
      </c>
      <c r="D11" s="126" t="s">
        <v>86</v>
      </c>
      <c r="E11" s="140">
        <v>141</v>
      </c>
      <c r="F11" s="144"/>
      <c r="G11" s="129">
        <f t="shared" si="0"/>
        <v>0</v>
      </c>
      <c r="H11" s="127"/>
      <c r="I11" s="127"/>
      <c r="J11" s="128"/>
      <c r="K11" s="127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</row>
    <row r="12" spans="1:50" outlineLevel="1" x14ac:dyDescent="0.2">
      <c r="A12" s="122">
        <v>5</v>
      </c>
      <c r="B12" s="122" t="s">
        <v>81</v>
      </c>
      <c r="C12" s="132" t="s">
        <v>111</v>
      </c>
      <c r="D12" s="126" t="s">
        <v>73</v>
      </c>
      <c r="E12" s="140">
        <v>430</v>
      </c>
      <c r="F12" s="144"/>
      <c r="G12" s="129">
        <f t="shared" si="0"/>
        <v>0</v>
      </c>
      <c r="H12" s="127"/>
      <c r="I12" s="127"/>
      <c r="J12" s="128">
        <v>0</v>
      </c>
      <c r="K12" s="127">
        <f>ROUND(E12*J12,2)</f>
        <v>0</v>
      </c>
      <c r="L12" s="121"/>
      <c r="M12" s="121"/>
      <c r="N12" s="121"/>
      <c r="O12" s="121"/>
      <c r="P12" s="121"/>
      <c r="Q12" s="121"/>
      <c r="R12" s="121"/>
      <c r="S12" s="121"/>
      <c r="T12" s="121"/>
      <c r="U12" s="121" t="s">
        <v>77</v>
      </c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</row>
    <row r="13" spans="1:50" outlineLevel="1" x14ac:dyDescent="0.2">
      <c r="A13" s="122">
        <v>6</v>
      </c>
      <c r="B13" s="122" t="s">
        <v>72</v>
      </c>
      <c r="C13" s="132" t="s">
        <v>112</v>
      </c>
      <c r="D13" s="126" t="s">
        <v>73</v>
      </c>
      <c r="E13" s="140">
        <v>412.2</v>
      </c>
      <c r="F13" s="144"/>
      <c r="G13" s="129">
        <f t="shared" si="0"/>
        <v>0</v>
      </c>
      <c r="H13" s="127"/>
      <c r="I13" s="127"/>
      <c r="J13" s="128">
        <v>0.23599999999999999</v>
      </c>
      <c r="K13" s="127">
        <f>ROUND(E13*J13,2)</f>
        <v>97.28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 t="s">
        <v>74</v>
      </c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</row>
    <row r="14" spans="1:50" ht="22.5" outlineLevel="1" x14ac:dyDescent="0.2">
      <c r="A14" s="122">
        <v>7</v>
      </c>
      <c r="B14" s="122" t="s">
        <v>75</v>
      </c>
      <c r="C14" s="132" t="s">
        <v>113</v>
      </c>
      <c r="D14" s="126" t="s">
        <v>76</v>
      </c>
      <c r="E14" s="140">
        <v>25</v>
      </c>
      <c r="F14" s="144"/>
      <c r="G14" s="129">
        <f t="shared" si="0"/>
        <v>0</v>
      </c>
      <c r="H14" s="127"/>
      <c r="I14" s="127"/>
      <c r="J14" s="128">
        <v>0</v>
      </c>
      <c r="K14" s="127">
        <f>ROUND(E14*J14,2)</f>
        <v>0</v>
      </c>
      <c r="L14" s="121"/>
      <c r="M14" s="121"/>
      <c r="N14" s="121"/>
      <c r="O14" s="121"/>
      <c r="P14" s="121"/>
      <c r="Q14" s="121"/>
      <c r="R14" s="121"/>
      <c r="S14" s="121"/>
      <c r="T14" s="121"/>
      <c r="U14" s="121" t="s">
        <v>77</v>
      </c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</row>
    <row r="15" spans="1:50" ht="33.75" outlineLevel="1" x14ac:dyDescent="0.2">
      <c r="A15" s="122">
        <v>8</v>
      </c>
      <c r="B15" s="122" t="s">
        <v>78</v>
      </c>
      <c r="C15" s="132" t="s">
        <v>114</v>
      </c>
      <c r="D15" s="126" t="s">
        <v>76</v>
      </c>
      <c r="E15" s="140">
        <v>3500</v>
      </c>
      <c r="F15" s="144"/>
      <c r="G15" s="129">
        <f t="shared" si="0"/>
        <v>0</v>
      </c>
      <c r="H15" s="127"/>
      <c r="I15" s="127"/>
      <c r="J15" s="128">
        <v>0</v>
      </c>
      <c r="K15" s="127">
        <f>ROUND(E15*J15,2)</f>
        <v>0</v>
      </c>
      <c r="L15" s="121"/>
      <c r="M15" s="121"/>
      <c r="N15" s="121"/>
      <c r="O15" s="121"/>
      <c r="P15" s="121"/>
      <c r="Q15" s="121"/>
      <c r="R15" s="121"/>
      <c r="S15" s="121"/>
      <c r="T15" s="121"/>
      <c r="U15" s="121" t="s">
        <v>77</v>
      </c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</row>
    <row r="16" spans="1:50" outlineLevel="1" x14ac:dyDescent="0.2">
      <c r="A16" s="122">
        <v>9</v>
      </c>
      <c r="B16" s="122" t="s">
        <v>105</v>
      </c>
      <c r="C16" s="132" t="s">
        <v>100</v>
      </c>
      <c r="D16" s="126" t="s">
        <v>73</v>
      </c>
      <c r="E16" s="140">
        <v>247.86</v>
      </c>
      <c r="F16" s="144"/>
      <c r="G16" s="129">
        <f t="shared" si="0"/>
        <v>0</v>
      </c>
      <c r="H16" s="127"/>
      <c r="I16" s="127"/>
      <c r="J16" s="128"/>
      <c r="K16" s="127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</row>
    <row r="17" spans="1:50" ht="22.5" outlineLevel="1" x14ac:dyDescent="0.2">
      <c r="A17" s="122">
        <v>10</v>
      </c>
      <c r="B17" s="122" t="s">
        <v>94</v>
      </c>
      <c r="C17" s="132" t="s">
        <v>108</v>
      </c>
      <c r="D17" s="126" t="s">
        <v>73</v>
      </c>
      <c r="E17" s="140">
        <v>306</v>
      </c>
      <c r="F17" s="144"/>
      <c r="G17" s="129">
        <f t="shared" si="0"/>
        <v>0</v>
      </c>
      <c r="H17" s="138"/>
      <c r="I17" s="138"/>
      <c r="J17" s="139">
        <v>0</v>
      </c>
      <c r="K17" s="138">
        <f t="shared" ref="K17:K23" si="1">ROUND(E17*J17,2)</f>
        <v>0</v>
      </c>
      <c r="L17" s="121"/>
      <c r="M17" s="121"/>
      <c r="N17" s="121"/>
      <c r="O17" s="121"/>
      <c r="P17" s="121"/>
      <c r="Q17" s="121"/>
      <c r="R17" s="121"/>
      <c r="S17" s="121"/>
      <c r="T17" s="121"/>
      <c r="U17" s="121" t="s">
        <v>77</v>
      </c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</row>
    <row r="18" spans="1:50" ht="22.5" outlineLevel="1" x14ac:dyDescent="0.2">
      <c r="A18" s="122">
        <v>11</v>
      </c>
      <c r="B18" s="122" t="s">
        <v>83</v>
      </c>
      <c r="C18" s="132" t="s">
        <v>109</v>
      </c>
      <c r="D18" s="126" t="s">
        <v>73</v>
      </c>
      <c r="E18" s="140">
        <v>247.85991000000001</v>
      </c>
      <c r="F18" s="144"/>
      <c r="G18" s="129">
        <f t="shared" si="0"/>
        <v>0</v>
      </c>
      <c r="H18" s="127"/>
      <c r="I18" s="127"/>
      <c r="J18" s="128">
        <v>0.45</v>
      </c>
      <c r="K18" s="127">
        <f t="shared" si="1"/>
        <v>111.54</v>
      </c>
      <c r="L18" s="121"/>
      <c r="M18" s="121"/>
      <c r="N18" s="121"/>
      <c r="O18" s="121"/>
      <c r="P18" s="121"/>
      <c r="Q18" s="121"/>
      <c r="R18" s="121"/>
      <c r="S18" s="121"/>
      <c r="T18" s="121"/>
      <c r="U18" s="121" t="s">
        <v>74</v>
      </c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</row>
    <row r="19" spans="1:50" ht="22.5" outlineLevel="1" x14ac:dyDescent="0.2">
      <c r="A19" s="122">
        <v>12</v>
      </c>
      <c r="B19" s="122" t="s">
        <v>84</v>
      </c>
      <c r="C19" s="132" t="s">
        <v>85</v>
      </c>
      <c r="D19" s="126" t="s">
        <v>86</v>
      </c>
      <c r="E19" s="140">
        <v>180</v>
      </c>
      <c r="F19" s="144"/>
      <c r="G19" s="129">
        <f t="shared" si="0"/>
        <v>0</v>
      </c>
      <c r="H19" s="127"/>
      <c r="I19" s="127"/>
      <c r="J19" s="128">
        <v>4.5999999999999999E-2</v>
      </c>
      <c r="K19" s="127">
        <f t="shared" si="1"/>
        <v>8.2799999999999994</v>
      </c>
      <c r="L19" s="121"/>
      <c r="M19" s="121"/>
      <c r="N19" s="121"/>
      <c r="O19" s="121"/>
      <c r="P19" s="121"/>
      <c r="Q19" s="121"/>
      <c r="R19" s="121"/>
      <c r="S19" s="121"/>
      <c r="T19" s="121"/>
      <c r="U19" s="121" t="s">
        <v>74</v>
      </c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</row>
    <row r="20" spans="1:50" outlineLevel="1" x14ac:dyDescent="0.2">
      <c r="A20" s="122">
        <v>13</v>
      </c>
      <c r="B20" s="122" t="s">
        <v>87</v>
      </c>
      <c r="C20" s="132" t="s">
        <v>88</v>
      </c>
      <c r="D20" s="126" t="s">
        <v>86</v>
      </c>
      <c r="E20" s="140">
        <v>141.4</v>
      </c>
      <c r="F20" s="144"/>
      <c r="G20" s="129">
        <f t="shared" si="0"/>
        <v>0</v>
      </c>
      <c r="H20" s="127"/>
      <c r="I20" s="127"/>
      <c r="J20" s="128">
        <v>7.1999999999999995E-2</v>
      </c>
      <c r="K20" s="127">
        <f t="shared" si="1"/>
        <v>10.18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1" t="s">
        <v>74</v>
      </c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</row>
    <row r="21" spans="1:50" outlineLevel="1" x14ac:dyDescent="0.2">
      <c r="A21" s="122">
        <v>14</v>
      </c>
      <c r="B21" s="122" t="s">
        <v>89</v>
      </c>
      <c r="C21" s="132" t="s">
        <v>101</v>
      </c>
      <c r="D21" s="126" t="s">
        <v>86</v>
      </c>
      <c r="E21" s="140">
        <v>6</v>
      </c>
      <c r="F21" s="144"/>
      <c r="G21" s="129">
        <f t="shared" si="0"/>
        <v>0</v>
      </c>
      <c r="H21" s="127"/>
      <c r="I21" s="127"/>
      <c r="J21" s="128">
        <v>0.152</v>
      </c>
      <c r="K21" s="127">
        <f t="shared" si="1"/>
        <v>0.91</v>
      </c>
      <c r="L21" s="121"/>
      <c r="M21" s="121"/>
      <c r="N21" s="121"/>
      <c r="O21" s="121"/>
      <c r="P21" s="121"/>
      <c r="Q21" s="121"/>
      <c r="R21" s="121"/>
      <c r="S21" s="121"/>
      <c r="T21" s="121"/>
      <c r="U21" s="121" t="s">
        <v>74</v>
      </c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</row>
    <row r="22" spans="1:50" ht="22.5" outlineLevel="1" x14ac:dyDescent="0.2">
      <c r="A22" s="122">
        <v>15</v>
      </c>
      <c r="B22" s="122" t="s">
        <v>90</v>
      </c>
      <c r="C22" s="132" t="s">
        <v>91</v>
      </c>
      <c r="D22" s="126" t="s">
        <v>99</v>
      </c>
      <c r="E22" s="140">
        <v>3</v>
      </c>
      <c r="F22" s="144"/>
      <c r="G22" s="129">
        <f t="shared" si="0"/>
        <v>0</v>
      </c>
      <c r="H22" s="127"/>
      <c r="I22" s="127"/>
      <c r="J22" s="128">
        <v>0.28000000000000003</v>
      </c>
      <c r="K22" s="127">
        <f t="shared" si="1"/>
        <v>0.84</v>
      </c>
      <c r="L22" s="121"/>
      <c r="M22" s="121"/>
      <c r="N22" s="121"/>
      <c r="O22" s="121"/>
      <c r="P22" s="121"/>
      <c r="Q22" s="121"/>
      <c r="R22" s="121"/>
      <c r="S22" s="121"/>
      <c r="T22" s="121"/>
      <c r="U22" s="121" t="s">
        <v>74</v>
      </c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</row>
    <row r="23" spans="1:50" outlineLevel="1" x14ac:dyDescent="0.2">
      <c r="A23" s="134">
        <v>16</v>
      </c>
      <c r="B23" s="134" t="s">
        <v>92</v>
      </c>
      <c r="C23" s="135" t="s">
        <v>93</v>
      </c>
      <c r="D23" s="136" t="s">
        <v>110</v>
      </c>
      <c r="E23" s="141">
        <v>1</v>
      </c>
      <c r="F23" s="145"/>
      <c r="G23" s="137">
        <f t="shared" si="0"/>
        <v>0</v>
      </c>
      <c r="H23" s="127"/>
      <c r="I23" s="127"/>
      <c r="J23" s="128">
        <v>1.1020000000000001</v>
      </c>
      <c r="K23" s="127">
        <f t="shared" si="1"/>
        <v>1.1000000000000001</v>
      </c>
      <c r="L23" s="121"/>
      <c r="M23" s="121"/>
      <c r="N23" s="121"/>
      <c r="O23" s="121"/>
      <c r="P23" s="121"/>
      <c r="Q23" s="121"/>
      <c r="R23" s="121"/>
      <c r="S23" s="121"/>
      <c r="T23" s="121"/>
      <c r="U23" s="121" t="s">
        <v>74</v>
      </c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</row>
    <row r="24" spans="1:50" x14ac:dyDescent="0.2">
      <c r="A24" s="4"/>
      <c r="B24" s="5" t="s">
        <v>95</v>
      </c>
      <c r="C24" s="133" t="s">
        <v>95</v>
      </c>
      <c r="D24" s="4"/>
      <c r="E24" s="4"/>
      <c r="F24" s="4"/>
      <c r="G24" s="4"/>
      <c r="H24" s="4"/>
      <c r="I24" s="4"/>
      <c r="J24" s="4"/>
      <c r="K24" s="4"/>
      <c r="S24">
        <v>15</v>
      </c>
      <c r="T24">
        <v>21</v>
      </c>
    </row>
    <row r="25" spans="1:50" x14ac:dyDescent="0.2">
      <c r="C25" s="142" t="s">
        <v>102</v>
      </c>
      <c r="D25" s="28"/>
      <c r="E25" s="28"/>
      <c r="F25" s="28"/>
      <c r="G25" s="143">
        <f>SUM(G8:G23)</f>
        <v>0</v>
      </c>
      <c r="U25" t="s">
        <v>96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Andrýsek</dc:creator>
  <cp:lastModifiedBy>Pavel Andrýsek</cp:lastModifiedBy>
  <cp:lastPrinted>2023-09-21T17:13:42Z</cp:lastPrinted>
  <dcterms:created xsi:type="dcterms:W3CDTF">2009-04-08T07:15:50Z</dcterms:created>
  <dcterms:modified xsi:type="dcterms:W3CDTF">2023-09-21T17:13:45Z</dcterms:modified>
</cp:coreProperties>
</file>